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Register" sheetId="1" state="visible" r:id="rId3"/>
    <sheet name="Exercise 6.1" sheetId="2" state="visible" r:id="rId4"/>
    <sheet name="Exercise 6.2" sheetId="3" state="visible" r:id="rId5"/>
    <sheet name="Reference" sheetId="4" state="visible" r:id="rId6"/>
    <sheet name="Executive Summary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<sst xmlns="http://schemas.openxmlformats.org/spreadsheetml/2006/main" count="183" uniqueCount="158">
  <si>
    <t xml:space="preserve">SECURESURE GENERAL INSURANCE - COMPREHENSIVE RISK REGISTER</t>
  </si>
  <si>
    <t xml:space="preserve">A: Risk ID</t>
  </si>
  <si>
    <t xml:space="preserve">B: Risk Category</t>
  </si>
  <si>
    <t xml:space="preserve">C: Risk Description</t>
  </si>
  <si>
    <t xml:space="preserve">D: Likelihood (1-5)</t>
  </si>
  <si>
    <t xml:space="preserve">E: Impact (1-5)</t>
  </si>
  <si>
    <t xml:space="preserve">F: Inherent Score</t>
  </si>
  <si>
    <t xml:space="preserve">G: Existing Controls</t>
  </si>
  <si>
    <t xml:space="preserve">H: Control Effectiveness</t>
  </si>
  <si>
    <t xml:space="preserve">I: Residual Likelihood</t>
  </si>
  <si>
    <t xml:space="preserve">J: Residual Impact</t>
  </si>
  <si>
    <t xml:space="preserve">K: Residual Score</t>
  </si>
  <si>
    <t xml:space="preserve">L: Mitigation Strategy</t>
  </si>
  <si>
    <t xml:space="preserve">M: Additional Actions</t>
  </si>
  <si>
    <t xml:space="preserve">N: Risk Owner</t>
  </si>
  <si>
    <t xml:space="preserve">O: Review Date</t>
  </si>
  <si>
    <t xml:space="preserve">P: Status</t>
  </si>
  <si>
    <t xml:space="preserve">Q: Risk Level</t>
  </si>
  <si>
    <t xml:space="preserve">R: Action Status</t>
  </si>
  <si>
    <t xml:space="preserve">S: Days to Review</t>
  </si>
  <si>
    <t xml:space="preserve">T: Overdue?</t>
  </si>
  <si>
    <t xml:space="preserve">RISK-001</t>
  </si>
  <si>
    <t xml:space="preserve">Underwriting</t>
  </si>
  <si>
    <t xml:space="preserve">Motor TP pool losses exceed pricing assumptions by &gt;20% due to regulatory pricing constraints</t>
  </si>
  <si>
    <t xml:space="preserve">Pricing analytics, reinsurance</t>
  </si>
  <si>
    <t xml:space="preserve">Treat + Transfer</t>
  </si>
  <si>
    <t xml:space="preserve">Deploy ML pricing model</t>
  </si>
  <si>
    <t xml:space="preserve">Chief Underwriting Officer</t>
  </si>
  <si>
    <t xml:space="preserve">In Progress</t>
  </si>
  <si>
    <t xml:space="preserve">RISK-002</t>
  </si>
  <si>
    <t xml:space="preserve">Climate change causes property insurance claims in coastal states to double over 5 years</t>
  </si>
  <si>
    <t xml:space="preserve">Dynamic risk pricing</t>
  </si>
  <si>
    <t xml:space="preserve">Treat + Terminate</t>
  </si>
  <si>
    <t xml:space="preserve">Exit high-risk zones</t>
  </si>
  <si>
    <t xml:space="preserve">RISK-003</t>
  </si>
  <si>
    <t xml:space="preserve">Health insurance claims ratio exceeds 95% due to medical inflation and provider fraud</t>
  </si>
  <si>
    <t xml:space="preserve">AI fraud detection, preferred provider network</t>
  </si>
  <si>
    <t xml:space="preserve">Treat</t>
  </si>
  <si>
    <t xml:space="preserve">Implement anomaly detection</t>
  </si>
  <si>
    <t xml:space="preserve">Head of Health Insurance</t>
  </si>
  <si>
    <t xml:space="preserve">Active</t>
  </si>
  <si>
    <t xml:space="preserve">RISK-004</t>
  </si>
  <si>
    <t xml:space="preserve">Operational</t>
  </si>
  <si>
    <t xml:space="preserve">Core policy admin system outage lasting &gt;24 hours during renewal season</t>
  </si>
  <si>
    <t xml:space="preserve">Cloud migration, disaster recovery</t>
  </si>
  <si>
    <t xml:space="preserve">Complete cloud migration</t>
  </si>
  <si>
    <t xml:space="preserve">CIO</t>
  </si>
  <si>
    <t xml:space="preserve">RISK-005</t>
  </si>
  <si>
    <t xml:space="preserve">Employee collusion with garage network to approve inflated motor repair bills (₹5+ Cr leakage)</t>
  </si>
  <si>
    <t xml:space="preserve">Job rotation, AI anomaly detection, whistleblower hotline</t>
  </si>
  <si>
    <t xml:space="preserve">Mandatory quarterly job rotation</t>
  </si>
  <si>
    <t xml:space="preserve">Head of Claims</t>
  </si>
  <si>
    <t xml:space="preserve">RISK-006</t>
  </si>
  <si>
    <t xml:space="preserve">Data entry error in policy issuance creates 5,000 policies with incorrect sum assured (₹50 Cr gap)</t>
  </si>
  <si>
    <t xml:space="preserve">Automated validation, maker-checker controls</t>
  </si>
  <si>
    <t xml:space="preserve">Implement rules engine</t>
  </si>
  <si>
    <t xml:space="preserve">Head of Operations</t>
  </si>
  <si>
    <t xml:space="preserve">RISK-007</t>
  </si>
  <si>
    <t xml:space="preserve">Market</t>
  </si>
  <si>
    <t xml:space="preserve">RBI raises interest rates by 200bps, causing bond portfolio to lose 8-10% market value</t>
  </si>
  <si>
    <t xml:space="preserve">Portfolio duration reduction, floating rate bonds</t>
  </si>
  <si>
    <t xml:space="preserve">Treat + Tolerate</t>
  </si>
  <si>
    <t xml:space="preserve">Restructure portfolio</t>
  </si>
  <si>
    <t xml:space="preserve">CFO</t>
  </si>
  <si>
    <t xml:space="preserve">RISK-008</t>
  </si>
  <si>
    <t xml:space="preserve">Strategic</t>
  </si>
  <si>
    <t xml:space="preserve">Competitor launches aggressive digital-first insurance product, capturing 15% market share in urban areas</t>
  </si>
  <si>
    <t xml:space="preserve">Digital transformation roadmap initiated</t>
  </si>
  <si>
    <t xml:space="preserve">Treat + Take Advantage</t>
  </si>
  <si>
    <t xml:space="preserve">Accelerate digital platform launch</t>
  </si>
  <si>
    <t xml:space="preserve">CEO</t>
  </si>
  <si>
    <t xml:space="preserve">RISK-009</t>
  </si>
  <si>
    <t xml:space="preserve">Regulatory changes mandate 30% increase in solvency capital requirement</t>
  </si>
  <si>
    <t xml:space="preserve">Capital management strategy</t>
  </si>
  <si>
    <t xml:space="preserve">Transfer + Treat</t>
  </si>
  <si>
    <t xml:space="preserve">Raise capital via IPO</t>
  </si>
  <si>
    <t xml:space="preserve">RISK-010</t>
  </si>
  <si>
    <t xml:space="preserve">Credit</t>
  </si>
  <si>
    <t xml:space="preserve">Reinsurer insolvency or downgrade affects hedging strategy and claim recovery</t>
  </si>
  <si>
    <t xml:space="preserve">Reinsurer credit monitoring, diversified panel</t>
  </si>
  <si>
    <t xml:space="preserve">Add credit derivatives hedging</t>
  </si>
  <si>
    <t xml:space="preserve">Chief Risk Officer</t>
  </si>
  <si>
    <t xml:space="preserve">RISK-011</t>
  </si>
  <si>
    <t xml:space="preserve">Compliance</t>
  </si>
  <si>
    <t xml:space="preserve">Regulatory penalty for IRDAI non-compliance in policy wordings and disclosures</t>
  </si>
  <si>
    <t xml:space="preserve">Compliance team review, training</t>
  </si>
  <si>
    <t xml:space="preserve">Quarterly compliance audit</t>
  </si>
  <si>
    <t xml:space="preserve">Head of Compliance</t>
  </si>
  <si>
    <t xml:space="preserve">Closed</t>
  </si>
  <si>
    <t xml:space="preserve">RISK-012</t>
  </si>
  <si>
    <t xml:space="preserve">Liquidity</t>
  </si>
  <si>
    <t xml:space="preserve">Market volatility reduces bond liquidity, creating funding stress during high claims periods</t>
  </si>
  <si>
    <t xml:space="preserve">Liquidity buffer, credit line arrangement</t>
  </si>
  <si>
    <t xml:space="preserve">Establish revolving credit facility</t>
  </si>
  <si>
    <t xml:space="preserve">Treasurer</t>
  </si>
  <si>
    <t xml:space="preserve">Risk Level (Q) thresholds, matching the heat map on F and K:</t>
  </si>
  <si>
    <t xml:space="preserve">CRITICAL  17-25</t>
  </si>
  <si>
    <t xml:space="preserve">HIGH  10-16</t>
  </si>
  <si>
    <t xml:space="preserve">MEDIUM  5-9</t>
  </si>
  <si>
    <t xml:space="preserve">LOW  1-4</t>
  </si>
  <si>
    <t xml:space="preserve">EXERCISE 6.1: SPOT THE MISTAKES IN THIS RISK REGISTER</t>
  </si>
  <si>
    <t xml:space="preserve">The risk register below contains 5 deliberate errors. Find each one and explain why it is wrong.</t>
  </si>
  <si>
    <t xml:space="preserve">ID</t>
  </si>
  <si>
    <t xml:space="preserve">Risk Description</t>
  </si>
  <si>
    <t xml:space="preserve">L</t>
  </si>
  <si>
    <t xml:space="preserve">I</t>
  </si>
  <si>
    <t xml:space="preserve">Inherent</t>
  </si>
  <si>
    <t xml:space="preserve">Mitigation</t>
  </si>
  <si>
    <t xml:space="preserve">Resid L</t>
  </si>
  <si>
    <t xml:space="preserve">Resid I</t>
  </si>
  <si>
    <t xml:space="preserve">Residual</t>
  </si>
  <si>
    <t xml:space="preserve">Owner</t>
  </si>
  <si>
    <t xml:space="preserve">Status</t>
  </si>
  <si>
    <t xml:space="preserve">001</t>
  </si>
  <si>
    <t xml:space="preserve">Data breach exposing customer PII</t>
  </si>
  <si>
    <t xml:space="preserve">Encryption, access controls</t>
  </si>
  <si>
    <t xml:space="preserve">CTO</t>
  </si>
  <si>
    <t xml:space="preserve">ANSWER KEY:</t>
  </si>
  <si>
    <t xml:space="preserve">Error 1: ERROR 1: Inherent Score = 3 × 5 = 15, NOT 8 (Missing column - Review Date absent)</t>
  </si>
  <si>
    <t xml:space="preserve">Error 2: ERROR 2: Residual Score (2 × 4 = 8) EQUALS Inherent Score - controls are ineffective</t>
  </si>
  <si>
    <t xml:space="preserve">Error 3: ERROR 3: Status 'In Progress' but residual risk is 8 (Medium) - timing mismatch</t>
  </si>
  <si>
    <t xml:space="preserve">Error 4: ERROR 4: Missing Review Date column - no accountability for reassessment</t>
  </si>
  <si>
    <t xml:space="preserve">Error 5: ERROR 5: Risk Owner 'CTO' too generic - should have specific action owner (CISO)</t>
  </si>
  <si>
    <t xml:space="preserve">EXERCISE 6.2: QUICK RISK SCORING DRILL</t>
  </si>
  <si>
    <t xml:space="preserve">For each scenario, assign Likelihood (1-5), Impact (1-5), calculate score, and classify it.</t>
  </si>
  <si>
    <t xml:space="preserve">#</t>
  </si>
  <si>
    <t xml:space="preserve">Scenario</t>
  </si>
  <si>
    <t xml:space="preserve">Score</t>
  </si>
  <si>
    <t xml:space="preserve">Level</t>
  </si>
  <si>
    <t xml:space="preserve">Answer Key</t>
  </si>
  <si>
    <t xml:space="preserve">1</t>
  </si>
  <si>
    <t xml:space="preserve">Data breach at insurer: 30% probability, ₹50Cr worst case</t>
  </si>
  <si>
    <t xml:space="preserve">L=4, I=4, Score=16, HIGH</t>
  </si>
  <si>
    <t xml:space="preserve">2</t>
  </si>
  <si>
    <t xml:space="preserve">Minor office theft: 5% probability, ₹25K max loss</t>
  </si>
  <si>
    <t xml:space="preserve">L=3, I=1, Score=3, LOW</t>
  </si>
  <si>
    <t xml:space="preserve">3</t>
  </si>
  <si>
    <t xml:space="preserve">Category 5 cyclone Mumbai: &lt;1% probability, ₹5000Cr loss</t>
  </si>
  <si>
    <t xml:space="preserve">L=1, I=5, Score=5, MEDIUM</t>
  </si>
  <si>
    <t xml:space="preserve">4</t>
  </si>
  <si>
    <t xml:space="preserve">Regulatory pricing change: 30-50% probability, ₹10-25Cr impact</t>
  </si>
  <si>
    <t xml:space="preserve">L=3, I=3, Score=9, MEDIUM</t>
  </si>
  <si>
    <t xml:space="preserve">IRDAI SIX-CATEGORY RISK FRAMEWORK</t>
  </si>
  <si>
    <t xml:space="preserve">1. Underwriting Risk</t>
  </si>
  <si>
    <t xml:space="preserve">Risk of losses exceeding premiums due to claims, lapsation, or underwriting errors</t>
  </si>
  <si>
    <t xml:space="preserve">2. Market Risk</t>
  </si>
  <si>
    <t xml:space="preserve">Risk from interest rate, FX, or equity price changes affecting investment portfolio</t>
  </si>
  <si>
    <t xml:space="preserve">3. Credit Risk</t>
  </si>
  <si>
    <t xml:space="preserve">Risk of counterparty (reinsurer, issuer, broker) default or downgrade</t>
  </si>
  <si>
    <t xml:space="preserve">4. Operational Risk</t>
  </si>
  <si>
    <t xml:space="preserve">Risk from internal failures, fraud, system outages, or external events</t>
  </si>
  <si>
    <t xml:space="preserve">5. Liquidity Risk</t>
  </si>
  <si>
    <t xml:space="preserve">Risk of insufficient liquid assets to meet claims or obligations</t>
  </si>
  <si>
    <t xml:space="preserve">6. Strategic Risk</t>
  </si>
  <si>
    <t xml:space="preserve">Risk from external environment (regulation, competition) or strategic decisions</t>
  </si>
  <si>
    <t xml:space="preserve">SECURESURE GENERAL INSURANCE</t>
  </si>
  <si>
    <t xml:space="preserve">RISK MANAGEMENT PLAN - EXECUTIVE SUMMARY</t>
  </si>
  <si>
    <t xml:space="preserve">This risk register identifies 12 material risks across SecureSure's business, spanning underwriting, operational, market, credit, strategic, compliance, and liquidity categories.
TOP 3 CRITICAL RISKS:
1. Health Claims Ratio Inflation (RISK-003): Inherent score 15 (Critical)
   - Driver: Medical inflation (15% pa) + provider fraud
   - Mitigation: AI fraud detection, preferred provider network, co-payments
   - Owner: Head of Health Insurance
   - Timeline: Ongoing, quarterly reviews
2. Motor TP Pool Profitability (RISK-001): Inherent score 20 (Critical)
   - Driver: Regulatory pricing caps + claims inflation
   - Mitigation: ML-based pricing model, reinsurance transfer
   - Owner: Chief Underwriting Officer
   - Timeline: Deploy by Q4 2025
3. Regulatory Capital Requirements (RISK-009): Inherent score 15 (Critical)
   - Driver: IRDAI mandated 30% solvency increase
   - Mitigation: IPO capital raise + reinsurance efficiency
   - Owner: CFO
   - Timeline: IPO by Q2 2025
RESOURCE REQUIREMENTS:
- Technology: ₹15-20 Crore (cloud migration, AI platforms)
- Headcount: 25-30 additional roles (data science, compliance, risk)
- Budget: ₹5-8 Crore operational spend pa
- External: M&amp;A advisory, rating agency engagement
GOVERNANCE:
- Quarterly risk review with full Board oversight
- Monthly ERM committee meetings
- Risk escalation triggers defined for each category
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</si>
</sst>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"/>
    <numFmt numFmtId="167" formatCode="dd\-mmm\-yyyy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mbria"/>
      <family val="0"/>
      <charset val="1"/>
    </font>
    <font>
      <i val="true"/>
      <sz val="9"/>
      <color rgb="FF595959"/>
      <name val="Cambria"/>
      <family val="0"/>
      <charset val="1"/>
    </font>
    <font>
      <b val="true"/>
      <sz val="9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9"/>
      <name val="Cambria"/>
      <family val="0"/>
      <charset val="1"/>
    </font>
    <font>
      <sz val="8"/>
      <name val="Cambria"/>
      <family val="0"/>
      <charset val="1"/>
    </font>
    <font>
      <b val="true"/>
      <sz val="9"/>
      <color rgb="FF000000"/>
      <name val="Cambria"/>
      <family val="0"/>
      <charset val="1"/>
    </font>
    <font>
      <i val="true"/>
      <sz val="10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i val="true"/>
      <sz val="9"/>
      <name val="Cambria"/>
      <family val="0"/>
      <charset val="1"/>
    </font>
    <font>
      <b val="true"/>
      <sz val="14"/>
      <color rgb="FFFFFFFF"/>
      <name val="Cambria"/>
      <family val="0"/>
      <charset val="1"/>
    </font>
    <font>
      <b val="true"/>
      <sz val="12"/>
      <name val="Cambria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4472C4"/>
        <bgColor rgb="FF0066CC"/>
      </patternFill>
    </fill>
    <fill>
      <patternFill patternType="solid">
        <fgColor rgb="FFC6EFCE"/>
        <bgColor rgb="FFE2EFDA"/>
      </patternFill>
    </fill>
    <fill>
      <patternFill patternType="solid">
        <fgColor rgb="FFC00000"/>
        <bgColor rgb="FF9C0006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C00000"/>
      </patternFill>
    </fill>
    <fill>
      <patternFill patternType="solid">
        <fgColor rgb="FF70AD47"/>
        <bgColor rgb="FF99CC00"/>
      </patternFill>
    </fill>
    <fill>
      <patternFill patternType="solid">
        <fgColor rgb="FFE2EFDA"/>
        <bgColor rgb="FFD9E1F2"/>
      </patternFill>
    </fill>
    <fill>
      <patternFill patternType="solid">
        <fgColor rgb="FFD9E1F2"/>
        <bgColor rgb="FFE2EF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1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11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1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b val="1"/>
        <color rgb="FFFFFFFF"/>
      </font>
      <fill>
        <patternFill>
          <bgColor rgb="FFFF0000"/>
        </patternFill>
      </fill>
    </dxf>
    <dxf>
      <font>
        <b val="1"/>
        <color rgb="FF000000"/>
      </font>
      <fill>
        <patternFill>
          <bgColor rgb="FFFFC000"/>
        </patternFill>
      </fill>
    </dxf>
    <dxf>
      <font>
        <b val="1"/>
        <color rgb="FF000000"/>
      </font>
      <fill>
        <patternFill>
          <bgColor rgb="FFFFFF00"/>
        </patternFill>
      </fill>
    </dxf>
    <dxf>
      <font>
        <b val="1"/>
        <color rgb="FFFFFFFF"/>
      </font>
      <fill>
        <patternFill>
          <bgColor rgb="FF00B050"/>
        </patternFill>
      </fill>
    </dxf>
    <dxf>
      <font>
        <b val="1"/>
        <color rgb="FFFFFFFF"/>
        <sz val="9"/>
      </font>
      <fill>
        <patternFill>
          <bgColor rgb="FFC00000"/>
        </patternFill>
      </fill>
    </dxf>
    <dxf>
      <font>
        <b val="1"/>
        <color rgb="FF000000"/>
        <sz val="9"/>
      </font>
      <fill>
        <patternFill>
          <bgColor rgb="FFFFC000"/>
        </patternFill>
      </fill>
    </dxf>
    <dxf>
      <font>
        <b val="1"/>
        <color rgb="FF000000"/>
        <sz val="9"/>
      </font>
      <fill>
        <patternFill>
          <bgColor rgb="FFFFFF00"/>
        </patternFill>
      </fill>
    </dxf>
    <dxf>
      <font>
        <b val="1"/>
        <color rgb="FFFFFFFF"/>
        <sz val="9"/>
      </font>
      <fill>
        <patternFill>
          <bgColor rgb="FF00B050"/>
        </patternFill>
      </fill>
    </dxf>
    <dxf>
      <font>
        <b val="1"/>
        <color rgb="FF006100"/>
        <sz val="9"/>
      </font>
      <fill>
        <patternFill>
          <bgColor rgb="FFC6EFCE"/>
        </patternFill>
      </fill>
    </dxf>
    <dxf>
      <font>
        <b val="1"/>
        <color rgb="FF9C0006"/>
        <sz val="9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E2EFDA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4472C4"/>
      <rgbColor rgb="FF33CCCC"/>
      <rgbColor rgb="FF99CC00"/>
      <rgbColor rgb="FFFFC000"/>
      <rgbColor rgb="FFFF9900"/>
      <rgbColor rgb="FFFF6600"/>
      <rgbColor rgb="FF595959"/>
      <rgbColor rgb="FF70AD47"/>
      <rgbColor rgb="FF003366"/>
      <rgbColor rgb="FF00B050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8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pane xSplit="0" ySplit="3" topLeftCell="A4" activePane="bottomLeft" state="frozen"/>
      <selection pane="topLeft" activeCell="E1" activeCellId="0" sqref="E1"/>
      <selection pane="bottomLeft" activeCell="R6" activeCellId="0" sqref="R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"/>
    <col collapsed="false" customWidth="true" hidden="false" outlineLevel="0" max="3" min="3" style="1" width="35"/>
    <col collapsed="false" customWidth="true" hidden="false" outlineLevel="0" max="6" min="4" style="1" width="12"/>
    <col collapsed="false" customWidth="true" hidden="false" outlineLevel="0" max="7" min="7" style="1" width="22"/>
    <col collapsed="false" customWidth="true" hidden="false" outlineLevel="0" max="9" min="8" style="1" width="14"/>
    <col collapsed="false" customWidth="true" hidden="false" outlineLevel="0" max="11" min="10" style="1" width="12"/>
    <col collapsed="false" customWidth="true" hidden="false" outlineLevel="0" max="12" min="12" style="1" width="18"/>
    <col collapsed="false" customWidth="true" hidden="false" outlineLevel="0" max="14" min="13" style="1" width="22"/>
    <col collapsed="false" customWidth="true" hidden="false" outlineLevel="0" max="16" min="15" style="1" width="14"/>
    <col collapsed="false" customWidth="true" hidden="false" outlineLevel="0" max="17" min="17" style="1" width="12"/>
    <col collapsed="false" customWidth="true" hidden="false" outlineLevel="0" max="18" min="18" style="1" width="16"/>
    <col collapsed="false" customWidth="true" hidden="false" outlineLevel="0" max="20" min="19" style="1" width="12"/>
  </cols>
  <sheetData>
    <row r="1" customFormat="false" ht="24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15" hidden="false" customHeight="true" outlineLevel="0" collapsed="false">
      <c r="A2" s="3" t="str">
        <f aca="true">"Updated: "&amp;TEXT(TODAY(),"dd-mmm-yyyy")&amp;"   |   Control Effectiveness: 1 = Weak, 2 = Partial, 3 = Strong   |   Columns Q-T calculate automatically"</f>
        <v>Updated: 04-Aug-2026   |   Control Effectiveness: 1 = Weak, 2 = Partial, 3 = Strong   |   Columns Q-T calculate automatically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false" ht="34.5" hidden="false" customHeight="true" outlineLevel="0" collapsed="false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</row>
    <row r="4" customFormat="false" ht="30" hidden="false" customHeight="true" outlineLevel="0" collapsed="false">
      <c r="A4" s="5" t="s">
        <v>21</v>
      </c>
      <c r="B4" s="5" t="s">
        <v>22</v>
      </c>
      <c r="C4" s="5" t="s">
        <v>23</v>
      </c>
      <c r="D4" s="6" t="n">
        <v>4</v>
      </c>
      <c r="E4" s="6" t="n">
        <v>5</v>
      </c>
      <c r="F4" s="7" t="n">
        <f aca="false">D4*E4</f>
        <v>20</v>
      </c>
      <c r="G4" s="5" t="s">
        <v>24</v>
      </c>
      <c r="H4" s="8" t="n">
        <v>3</v>
      </c>
      <c r="I4" s="6" t="n">
        <v>2</v>
      </c>
      <c r="J4" s="6" t="n">
        <v>4</v>
      </c>
      <c r="K4" s="7" t="n">
        <f aca="false">I4*J4</f>
        <v>8</v>
      </c>
      <c r="L4" s="5" t="s">
        <v>25</v>
      </c>
      <c r="M4" s="5" t="s">
        <v>26</v>
      </c>
      <c r="N4" s="5" t="s">
        <v>27</v>
      </c>
      <c r="O4" s="9" t="n">
        <v>46280</v>
      </c>
      <c r="P4" s="5" t="s">
        <v>28</v>
      </c>
      <c r="Q4" s="10" t="str">
        <f aca="false">IF(K4&gt;=17,"CRITICAL",IF(K4&gt;=10,"HIGH",IF(K4&gt;=5,"MEDIUM","LOW")))</f>
        <v>MEDIUM</v>
      </c>
      <c r="R4" s="11" t="str">
        <f aca="false">IF(K4&gt;=17,"⚠ IMMEDIATE ACTION REQUIRED",IF(K4&gt;=10,"◆ Mitigation Planned",IF(K4&gt;=5,"● Monitor","✓ Acceptable")))</f>
        <v>● Monitor</v>
      </c>
      <c r="S4" s="12" t="n">
        <f aca="true">O4-TODAY()</f>
        <v>42</v>
      </c>
      <c r="T4" s="10" t="str">
        <f aca="true">IF(AND(O4&lt;TODAY(),P4&lt;&gt;"Closed"),"OVERDUE","On Track")</f>
        <v>On Track</v>
      </c>
    </row>
    <row r="5" customFormat="false" ht="34.5" hidden="false" customHeight="true" outlineLevel="0" collapsed="false">
      <c r="A5" s="5" t="s">
        <v>29</v>
      </c>
      <c r="B5" s="5" t="s">
        <v>22</v>
      </c>
      <c r="C5" s="5" t="s">
        <v>30</v>
      </c>
      <c r="D5" s="6" t="n">
        <v>4</v>
      </c>
      <c r="E5" s="6" t="n">
        <v>4</v>
      </c>
      <c r="F5" s="7" t="n">
        <f aca="false">D5*E5</f>
        <v>16</v>
      </c>
      <c r="G5" s="5" t="s">
        <v>31</v>
      </c>
      <c r="H5" s="8" t="n">
        <v>2</v>
      </c>
      <c r="I5" s="6" t="n">
        <v>3</v>
      </c>
      <c r="J5" s="6" t="n">
        <v>3</v>
      </c>
      <c r="K5" s="7" t="n">
        <f aca="false">I5*J5</f>
        <v>9</v>
      </c>
      <c r="L5" s="5" t="s">
        <v>32</v>
      </c>
      <c r="M5" s="5" t="s">
        <v>33</v>
      </c>
      <c r="N5" s="5" t="s">
        <v>27</v>
      </c>
      <c r="O5" s="9" t="n">
        <v>46296</v>
      </c>
      <c r="P5" s="5" t="s">
        <v>28</v>
      </c>
      <c r="Q5" s="10" t="str">
        <f aca="false">IF(K5&gt;=17,"CRITICAL",IF(K5&gt;=10,"HIGH",IF(K5&gt;=5,"MEDIUM","LOW")))</f>
        <v>MEDIUM</v>
      </c>
      <c r="R5" s="11" t="str">
        <f aca="false">IF(K5&gt;=17,"⚠ IMMEDIATE ACTION REQUIRED",IF(K5&gt;=10,"◆ Mitigation Planned",IF(K5&gt;=5,"● Monitor","✓ Acceptable")))</f>
        <v>● Monitor</v>
      </c>
      <c r="S5" s="12" t="n">
        <f aca="true">O5-TODAY()</f>
        <v>58</v>
      </c>
      <c r="T5" s="10" t="str">
        <f aca="true">IF(AND(O5&lt;TODAY(),P5&lt;&gt;"Closed"),"OVERDUE","On Track")</f>
        <v>On Track</v>
      </c>
    </row>
    <row r="6" customFormat="false" ht="34.5" hidden="false" customHeight="true" outlineLevel="0" collapsed="false">
      <c r="A6" s="5" t="s">
        <v>34</v>
      </c>
      <c r="B6" s="5" t="s">
        <v>22</v>
      </c>
      <c r="C6" s="5" t="s">
        <v>35</v>
      </c>
      <c r="D6" s="6" t="n">
        <v>5</v>
      </c>
      <c r="E6" s="6" t="n">
        <v>3</v>
      </c>
      <c r="F6" s="7" t="n">
        <f aca="false">D6*E6</f>
        <v>15</v>
      </c>
      <c r="G6" s="5" t="s">
        <v>36</v>
      </c>
      <c r="H6" s="8" t="n">
        <v>3</v>
      </c>
      <c r="I6" s="6" t="n">
        <v>3</v>
      </c>
      <c r="J6" s="6" t="n">
        <v>2</v>
      </c>
      <c r="K6" s="7" t="n">
        <f aca="false">I6*J6</f>
        <v>6</v>
      </c>
      <c r="L6" s="5" t="s">
        <v>37</v>
      </c>
      <c r="M6" s="5" t="s">
        <v>38</v>
      </c>
      <c r="N6" s="5" t="s">
        <v>39</v>
      </c>
      <c r="O6" s="9" t="n">
        <v>46203</v>
      </c>
      <c r="P6" s="5" t="s">
        <v>40</v>
      </c>
      <c r="Q6" s="10" t="str">
        <f aca="false">IF(K6&gt;=17,"CRITICAL",IF(K6&gt;=10,"HIGH",IF(K6&gt;=5,"MEDIUM","LOW")))</f>
        <v>MEDIUM</v>
      </c>
      <c r="R6" s="11" t="str">
        <f aca="false">IF(K6&gt;=17,"⚠ IMMEDIATE ACTION REQUIRED",IF(K6&gt;=10,"◆ Mitigation Planned",IF(K6&gt;=5,"● Monitor","✓ Acceptable")))</f>
        <v>● Monitor</v>
      </c>
      <c r="S6" s="12" t="n">
        <f aca="true">O6-TODAY()</f>
        <v>-35</v>
      </c>
      <c r="T6" s="10" t="str">
        <f aca="true">IF(AND(O6&lt;TODAY(),P6&lt;&gt;"Closed"),"OVERDUE","On Track")</f>
        <v>OVERDUE</v>
      </c>
    </row>
    <row r="7" customFormat="false" ht="23.25" hidden="false" customHeight="true" outlineLevel="0" collapsed="false">
      <c r="A7" s="5" t="s">
        <v>41</v>
      </c>
      <c r="B7" s="5" t="s">
        <v>42</v>
      </c>
      <c r="C7" s="5" t="s">
        <v>43</v>
      </c>
      <c r="D7" s="6" t="n">
        <v>2</v>
      </c>
      <c r="E7" s="6" t="n">
        <v>4</v>
      </c>
      <c r="F7" s="7" t="n">
        <f aca="false">D7*E7</f>
        <v>8</v>
      </c>
      <c r="G7" s="5" t="s">
        <v>44</v>
      </c>
      <c r="H7" s="8" t="n">
        <v>2</v>
      </c>
      <c r="I7" s="6" t="n">
        <v>1</v>
      </c>
      <c r="J7" s="6" t="n">
        <v>3</v>
      </c>
      <c r="K7" s="7" t="n">
        <f aca="false">I7*J7</f>
        <v>3</v>
      </c>
      <c r="L7" s="5" t="s">
        <v>37</v>
      </c>
      <c r="M7" s="5" t="s">
        <v>45</v>
      </c>
      <c r="N7" s="5" t="s">
        <v>46</v>
      </c>
      <c r="O7" s="9" t="n">
        <v>46262</v>
      </c>
      <c r="P7" s="5" t="s">
        <v>28</v>
      </c>
      <c r="Q7" s="10" t="str">
        <f aca="false">IF(K7&gt;=17,"CRITICAL",IF(K7&gt;=10,"HIGH",IF(K7&gt;=5,"MEDIUM","LOW")))</f>
        <v>LOW</v>
      </c>
      <c r="R7" s="11" t="str">
        <f aca="false">IF(K7&gt;=17,"⚠ IMMEDIATE ACTION REQUIRED",IF(K7&gt;=10,"◆ Mitigation Planned",IF(K7&gt;=5,"● Monitor","✓ Acceptable")))</f>
        <v>✓ Acceptable</v>
      </c>
      <c r="S7" s="12" t="n">
        <f aca="true">O7-TODAY()</f>
        <v>24</v>
      </c>
      <c r="T7" s="10" t="str">
        <f aca="true">IF(AND(O7&lt;TODAY(),P7&lt;&gt;"Closed"),"OVERDUE","On Track")</f>
        <v>On Track</v>
      </c>
    </row>
    <row r="8" customFormat="false" ht="34.5" hidden="false" customHeight="true" outlineLevel="0" collapsed="false">
      <c r="A8" s="5" t="s">
        <v>47</v>
      </c>
      <c r="B8" s="5" t="s">
        <v>42</v>
      </c>
      <c r="C8" s="5" t="s">
        <v>48</v>
      </c>
      <c r="D8" s="6" t="n">
        <v>3</v>
      </c>
      <c r="E8" s="6" t="n">
        <v>3</v>
      </c>
      <c r="F8" s="7" t="n">
        <f aca="false">D8*E8</f>
        <v>9</v>
      </c>
      <c r="G8" s="5" t="s">
        <v>49</v>
      </c>
      <c r="H8" s="8" t="n">
        <v>3</v>
      </c>
      <c r="I8" s="6" t="n">
        <v>2</v>
      </c>
      <c r="J8" s="6" t="n">
        <v>2</v>
      </c>
      <c r="K8" s="7" t="n">
        <f aca="false">I8*J8</f>
        <v>4</v>
      </c>
      <c r="L8" s="5" t="s">
        <v>37</v>
      </c>
      <c r="M8" s="5" t="s">
        <v>50</v>
      </c>
      <c r="N8" s="5" t="s">
        <v>51</v>
      </c>
      <c r="O8" s="9" t="n">
        <v>46285</v>
      </c>
      <c r="P8" s="5" t="s">
        <v>40</v>
      </c>
      <c r="Q8" s="10" t="str">
        <f aca="false">IF(K8&gt;=17,"CRITICAL",IF(K8&gt;=10,"HIGH",IF(K8&gt;=5,"MEDIUM","LOW")))</f>
        <v>LOW</v>
      </c>
      <c r="R8" s="11" t="str">
        <f aca="false">IF(K8&gt;=17,"⚠ IMMEDIATE ACTION REQUIRED",IF(K8&gt;=10,"◆ Mitigation Planned",IF(K8&gt;=5,"● Monitor","✓ Acceptable")))</f>
        <v>✓ Acceptable</v>
      </c>
      <c r="S8" s="12" t="n">
        <f aca="true">O8-TODAY()</f>
        <v>47</v>
      </c>
      <c r="T8" s="10" t="str">
        <f aca="true">IF(AND(O8&lt;TODAY(),P8&lt;&gt;"Closed"),"OVERDUE","On Track")</f>
        <v>On Track</v>
      </c>
    </row>
    <row r="9" customFormat="false" ht="34.5" hidden="false" customHeight="true" outlineLevel="0" collapsed="false">
      <c r="A9" s="5" t="s">
        <v>52</v>
      </c>
      <c r="B9" s="5" t="s">
        <v>42</v>
      </c>
      <c r="C9" s="5" t="s">
        <v>53</v>
      </c>
      <c r="D9" s="6" t="n">
        <v>2</v>
      </c>
      <c r="E9" s="6" t="n">
        <v>5</v>
      </c>
      <c r="F9" s="7" t="n">
        <f aca="false">D9*E9</f>
        <v>10</v>
      </c>
      <c r="G9" s="5" t="s">
        <v>54</v>
      </c>
      <c r="H9" s="8" t="n">
        <v>3</v>
      </c>
      <c r="I9" s="6" t="n">
        <v>1</v>
      </c>
      <c r="J9" s="6" t="n">
        <v>4</v>
      </c>
      <c r="K9" s="7" t="n">
        <f aca="false">I9*J9</f>
        <v>4</v>
      </c>
      <c r="L9" s="5" t="s">
        <v>37</v>
      </c>
      <c r="M9" s="5" t="s">
        <v>55</v>
      </c>
      <c r="N9" s="5" t="s">
        <v>56</v>
      </c>
      <c r="O9" s="9" t="n">
        <v>46213</v>
      </c>
      <c r="P9" s="5" t="s">
        <v>28</v>
      </c>
      <c r="Q9" s="10" t="str">
        <f aca="false">IF(K9&gt;=17,"CRITICAL",IF(K9&gt;=10,"HIGH",IF(K9&gt;=5,"MEDIUM","LOW")))</f>
        <v>LOW</v>
      </c>
      <c r="R9" s="11" t="str">
        <f aca="false">IF(K9&gt;=17,"⚠ IMMEDIATE ACTION REQUIRED",IF(K9&gt;=10,"◆ Mitigation Planned",IF(K9&gt;=5,"● Monitor","✓ Acceptable")))</f>
        <v>✓ Acceptable</v>
      </c>
      <c r="S9" s="12" t="n">
        <f aca="true">O9-TODAY()</f>
        <v>-25</v>
      </c>
      <c r="T9" s="10" t="str">
        <f aca="true">IF(AND(O9&lt;TODAY(),P9&lt;&gt;"Closed"),"OVERDUE","On Track")</f>
        <v>OVERDUE</v>
      </c>
    </row>
    <row r="10" customFormat="false" ht="34.5" hidden="false" customHeight="true" outlineLevel="0" collapsed="false">
      <c r="A10" s="5" t="s">
        <v>57</v>
      </c>
      <c r="B10" s="5" t="s">
        <v>58</v>
      </c>
      <c r="C10" s="5" t="s">
        <v>59</v>
      </c>
      <c r="D10" s="6" t="n">
        <v>3</v>
      </c>
      <c r="E10" s="6" t="n">
        <v>4</v>
      </c>
      <c r="F10" s="7" t="n">
        <f aca="false">D10*E10</f>
        <v>12</v>
      </c>
      <c r="G10" s="5" t="s">
        <v>60</v>
      </c>
      <c r="H10" s="8" t="n">
        <v>2</v>
      </c>
      <c r="I10" s="6" t="n">
        <v>2</v>
      </c>
      <c r="J10" s="6" t="n">
        <v>3</v>
      </c>
      <c r="K10" s="7" t="n">
        <f aca="false">I10*J10</f>
        <v>6</v>
      </c>
      <c r="L10" s="5" t="s">
        <v>61</v>
      </c>
      <c r="M10" s="5" t="s">
        <v>62</v>
      </c>
      <c r="N10" s="5" t="s">
        <v>63</v>
      </c>
      <c r="O10" s="9" t="n">
        <v>46310</v>
      </c>
      <c r="P10" s="5" t="s">
        <v>40</v>
      </c>
      <c r="Q10" s="10" t="str">
        <f aca="false">IF(K10&gt;=17,"CRITICAL",IF(K10&gt;=10,"HIGH",IF(K10&gt;=5,"MEDIUM","LOW")))</f>
        <v>MEDIUM</v>
      </c>
      <c r="R10" s="11" t="str">
        <f aca="false">IF(K10&gt;=17,"⚠ IMMEDIATE ACTION REQUIRED",IF(K10&gt;=10,"◆ Mitigation Planned",IF(K10&gt;=5,"● Monitor","✓ Acceptable")))</f>
        <v>● Monitor</v>
      </c>
      <c r="S10" s="12" t="n">
        <f aca="true">O10-TODAY()</f>
        <v>72</v>
      </c>
      <c r="T10" s="10" t="str">
        <f aca="true">IF(AND(O10&lt;TODAY(),P10&lt;&gt;"Closed"),"OVERDUE","On Track")</f>
        <v>On Track</v>
      </c>
    </row>
    <row r="11" customFormat="false" ht="34.5" hidden="false" customHeight="true" outlineLevel="0" collapsed="false">
      <c r="A11" s="5" t="s">
        <v>64</v>
      </c>
      <c r="B11" s="5" t="s">
        <v>65</v>
      </c>
      <c r="C11" s="5" t="s">
        <v>66</v>
      </c>
      <c r="D11" s="6" t="n">
        <v>4</v>
      </c>
      <c r="E11" s="6" t="n">
        <v>3</v>
      </c>
      <c r="F11" s="7" t="n">
        <f aca="false">D11*E11</f>
        <v>12</v>
      </c>
      <c r="G11" s="5" t="s">
        <v>67</v>
      </c>
      <c r="H11" s="8" t="n">
        <v>1</v>
      </c>
      <c r="I11" s="6" t="n">
        <v>3</v>
      </c>
      <c r="J11" s="6" t="n">
        <v>3</v>
      </c>
      <c r="K11" s="7" t="n">
        <f aca="false">I11*J11</f>
        <v>9</v>
      </c>
      <c r="L11" s="5" t="s">
        <v>68</v>
      </c>
      <c r="M11" s="5" t="s">
        <v>69</v>
      </c>
      <c r="N11" s="5" t="s">
        <v>70</v>
      </c>
      <c r="O11" s="9" t="n">
        <v>46327</v>
      </c>
      <c r="P11" s="5" t="s">
        <v>28</v>
      </c>
      <c r="Q11" s="10" t="str">
        <f aca="false">IF(K11&gt;=17,"CRITICAL",IF(K11&gt;=10,"HIGH",IF(K11&gt;=5,"MEDIUM","LOW")))</f>
        <v>MEDIUM</v>
      </c>
      <c r="R11" s="11" t="str">
        <f aca="false">IF(K11&gt;=17,"⚠ IMMEDIATE ACTION REQUIRED",IF(K11&gt;=10,"◆ Mitigation Planned",IF(K11&gt;=5,"● Monitor","✓ Acceptable")))</f>
        <v>● Monitor</v>
      </c>
      <c r="S11" s="12" t="n">
        <f aca="true">O11-TODAY()</f>
        <v>89</v>
      </c>
      <c r="T11" s="10" t="str">
        <f aca="true">IF(AND(O11&lt;TODAY(),P11&lt;&gt;"Closed"),"OVERDUE","On Track")</f>
        <v>On Track</v>
      </c>
    </row>
    <row r="12" customFormat="false" ht="23.25" hidden="false" customHeight="true" outlineLevel="0" collapsed="false">
      <c r="A12" s="5" t="s">
        <v>71</v>
      </c>
      <c r="B12" s="5" t="s">
        <v>65</v>
      </c>
      <c r="C12" s="5" t="s">
        <v>72</v>
      </c>
      <c r="D12" s="6" t="n">
        <v>3</v>
      </c>
      <c r="E12" s="6" t="n">
        <v>5</v>
      </c>
      <c r="F12" s="7" t="n">
        <f aca="false">D12*E12</f>
        <v>15</v>
      </c>
      <c r="G12" s="5" t="s">
        <v>73</v>
      </c>
      <c r="H12" s="8" t="n">
        <v>2</v>
      </c>
      <c r="I12" s="6" t="n">
        <v>2</v>
      </c>
      <c r="J12" s="6" t="n">
        <v>4</v>
      </c>
      <c r="K12" s="7" t="n">
        <f aca="false">I12*J12</f>
        <v>8</v>
      </c>
      <c r="L12" s="5" t="s">
        <v>74</v>
      </c>
      <c r="M12" s="5" t="s">
        <v>75</v>
      </c>
      <c r="N12" s="5" t="s">
        <v>63</v>
      </c>
      <c r="O12" s="9" t="n">
        <v>46157</v>
      </c>
      <c r="P12" s="5" t="s">
        <v>28</v>
      </c>
      <c r="Q12" s="10" t="str">
        <f aca="false">IF(K12&gt;=17,"CRITICAL",IF(K12&gt;=10,"HIGH",IF(K12&gt;=5,"MEDIUM","LOW")))</f>
        <v>MEDIUM</v>
      </c>
      <c r="R12" s="11" t="str">
        <f aca="false">IF(K12&gt;=17,"⚠ IMMEDIATE ACTION REQUIRED",IF(K12&gt;=10,"◆ Mitigation Planned",IF(K12&gt;=5,"● Monitor","✓ Acceptable")))</f>
        <v>● Monitor</v>
      </c>
      <c r="S12" s="12" t="n">
        <f aca="true">O12-TODAY()</f>
        <v>-81</v>
      </c>
      <c r="T12" s="10" t="str">
        <f aca="true">IF(AND(O12&lt;TODAY(),P12&lt;&gt;"Closed"),"OVERDUE","On Track")</f>
        <v>OVERDUE</v>
      </c>
    </row>
    <row r="13" customFormat="false" ht="34.5" hidden="false" customHeight="true" outlineLevel="0" collapsed="false">
      <c r="A13" s="5" t="s">
        <v>76</v>
      </c>
      <c r="B13" s="5" t="s">
        <v>77</v>
      </c>
      <c r="C13" s="5" t="s">
        <v>78</v>
      </c>
      <c r="D13" s="6" t="n">
        <v>2</v>
      </c>
      <c r="E13" s="6" t="n">
        <v>4</v>
      </c>
      <c r="F13" s="7" t="n">
        <f aca="false">D13*E13</f>
        <v>8</v>
      </c>
      <c r="G13" s="5" t="s">
        <v>79</v>
      </c>
      <c r="H13" s="8" t="n">
        <v>3</v>
      </c>
      <c r="I13" s="6" t="n">
        <v>1</v>
      </c>
      <c r="J13" s="6" t="n">
        <v>3</v>
      </c>
      <c r="K13" s="7" t="n">
        <f aca="false">I13*J13</f>
        <v>3</v>
      </c>
      <c r="L13" s="5" t="s">
        <v>74</v>
      </c>
      <c r="M13" s="5" t="s">
        <v>80</v>
      </c>
      <c r="N13" s="5" t="s">
        <v>81</v>
      </c>
      <c r="O13" s="9" t="n">
        <v>46290</v>
      </c>
      <c r="P13" s="5" t="s">
        <v>40</v>
      </c>
      <c r="Q13" s="10" t="str">
        <f aca="false">IF(K13&gt;=17,"CRITICAL",IF(K13&gt;=10,"HIGH",IF(K13&gt;=5,"MEDIUM","LOW")))</f>
        <v>LOW</v>
      </c>
      <c r="R13" s="11" t="str">
        <f aca="false">IF(K13&gt;=17,"⚠ IMMEDIATE ACTION REQUIRED",IF(K13&gt;=10,"◆ Mitigation Planned",IF(K13&gt;=5,"● Monitor","✓ Acceptable")))</f>
        <v>✓ Acceptable</v>
      </c>
      <c r="S13" s="12" t="n">
        <f aca="true">O13-TODAY()</f>
        <v>52</v>
      </c>
      <c r="T13" s="10" t="str">
        <f aca="true">IF(AND(O13&lt;TODAY(),P13&lt;&gt;"Closed"),"OVERDUE","On Track")</f>
        <v>On Track</v>
      </c>
    </row>
    <row r="14" customFormat="false" ht="34.5" hidden="false" customHeight="true" outlineLevel="0" collapsed="false">
      <c r="A14" s="5" t="s">
        <v>82</v>
      </c>
      <c r="B14" s="5" t="s">
        <v>83</v>
      </c>
      <c r="C14" s="5" t="s">
        <v>84</v>
      </c>
      <c r="D14" s="6" t="n">
        <v>2</v>
      </c>
      <c r="E14" s="6" t="n">
        <v>4</v>
      </c>
      <c r="F14" s="7" t="n">
        <f aca="false">D14*E14</f>
        <v>8</v>
      </c>
      <c r="G14" s="5" t="s">
        <v>85</v>
      </c>
      <c r="H14" s="8" t="n">
        <v>2</v>
      </c>
      <c r="I14" s="6" t="n">
        <v>1</v>
      </c>
      <c r="J14" s="6" t="n">
        <v>2</v>
      </c>
      <c r="K14" s="7" t="n">
        <f aca="false">I14*J14</f>
        <v>2</v>
      </c>
      <c r="L14" s="5" t="s">
        <v>37</v>
      </c>
      <c r="M14" s="5" t="s">
        <v>86</v>
      </c>
      <c r="N14" s="5" t="s">
        <v>87</v>
      </c>
      <c r="O14" s="9" t="n">
        <v>46073</v>
      </c>
      <c r="P14" s="13" t="s">
        <v>88</v>
      </c>
      <c r="Q14" s="10" t="str">
        <f aca="false">IF(K14&gt;=17,"CRITICAL",IF(K14&gt;=10,"HIGH",IF(K14&gt;=5,"MEDIUM","LOW")))</f>
        <v>LOW</v>
      </c>
      <c r="R14" s="11" t="str">
        <f aca="false">IF(K14&gt;=17,"⚠ IMMEDIATE ACTION REQUIRED",IF(K14&gt;=10,"◆ Mitigation Planned",IF(K14&gt;=5,"● Monitor","✓ Acceptable")))</f>
        <v>✓ Acceptable</v>
      </c>
      <c r="S14" s="12" t="n">
        <f aca="true">O14-TODAY()</f>
        <v>-165</v>
      </c>
      <c r="T14" s="10" t="str">
        <f aca="true">IF(AND(O14&lt;TODAY(),P14&lt;&gt;"Closed"),"OVERDUE","On Track")</f>
        <v>On Track</v>
      </c>
    </row>
    <row r="15" customFormat="false" ht="34.5" hidden="false" customHeight="true" outlineLevel="0" collapsed="false">
      <c r="A15" s="5" t="s">
        <v>89</v>
      </c>
      <c r="B15" s="5" t="s">
        <v>90</v>
      </c>
      <c r="C15" s="5" t="s">
        <v>91</v>
      </c>
      <c r="D15" s="6" t="n">
        <v>2</v>
      </c>
      <c r="E15" s="6" t="n">
        <v>3</v>
      </c>
      <c r="F15" s="7" t="n">
        <f aca="false">D15*E15</f>
        <v>6</v>
      </c>
      <c r="G15" s="5" t="s">
        <v>92</v>
      </c>
      <c r="H15" s="8" t="n">
        <v>3</v>
      </c>
      <c r="I15" s="6" t="n">
        <v>1</v>
      </c>
      <c r="J15" s="6" t="n">
        <v>2</v>
      </c>
      <c r="K15" s="7" t="n">
        <f aca="false">I15*J15</f>
        <v>2</v>
      </c>
      <c r="L15" s="5" t="s">
        <v>25</v>
      </c>
      <c r="M15" s="5" t="s">
        <v>93</v>
      </c>
      <c r="N15" s="5" t="s">
        <v>94</v>
      </c>
      <c r="O15" s="9" t="n">
        <v>46386</v>
      </c>
      <c r="P15" s="5" t="s">
        <v>28</v>
      </c>
      <c r="Q15" s="10" t="str">
        <f aca="false">IF(K15&gt;=17,"CRITICAL",IF(K15&gt;=10,"HIGH",IF(K15&gt;=5,"MEDIUM","LOW")))</f>
        <v>LOW</v>
      </c>
      <c r="R15" s="11" t="str">
        <f aca="false">IF(K15&gt;=17,"⚠ IMMEDIATE ACTION REQUIRED",IF(K15&gt;=10,"◆ Mitigation Planned",IF(K15&gt;=5,"● Monitor","✓ Acceptable")))</f>
        <v>✓ Acceptable</v>
      </c>
      <c r="S15" s="12" t="n">
        <f aca="true">O15-TODAY()</f>
        <v>148</v>
      </c>
      <c r="T15" s="10" t="str">
        <f aca="true">IF(AND(O15&lt;TODAY(),P15&lt;&gt;"Closed"),"OVERDUE","On Track")</f>
        <v>On Track</v>
      </c>
    </row>
    <row r="17" customFormat="false" ht="15" hidden="false" customHeight="false" outlineLevel="0" collapsed="false">
      <c r="A17" s="14" t="s">
        <v>95</v>
      </c>
      <c r="B17" s="14"/>
      <c r="C17" s="14"/>
      <c r="D17" s="14"/>
    </row>
    <row r="18" customFormat="false" ht="15" hidden="false" customHeight="false" outlineLevel="0" collapsed="false">
      <c r="A18" s="15" t="s">
        <v>96</v>
      </c>
      <c r="B18" s="16" t="s">
        <v>97</v>
      </c>
      <c r="C18" s="17" t="s">
        <v>98</v>
      </c>
      <c r="D18" s="18" t="s">
        <v>99</v>
      </c>
    </row>
  </sheetData>
  <mergeCells count="3">
    <mergeCell ref="A1:T1"/>
    <mergeCell ref="A2:T2"/>
    <mergeCell ref="A17:D17"/>
  </mergeCells>
  <conditionalFormatting sqref="F4:F15">
    <cfRule type="cellIs" priority="2" operator="greaterThanOrEqual" aboveAverage="0" equalAverage="0" bottom="0" percent="0" rank="0" text="" dxfId="0">
      <formula>17</formula>
    </cfRule>
    <cfRule type="cellIs" priority="3" operator="between" aboveAverage="0" equalAverage="0" bottom="0" percent="0" rank="0" text="" dxfId="1">
      <formula>10</formula>
      <formula>16</formula>
    </cfRule>
    <cfRule type="cellIs" priority="4" operator="between" aboveAverage="0" equalAverage="0" bottom="0" percent="0" rank="0" text="" dxfId="2">
      <formula>5</formula>
      <formula>9</formula>
    </cfRule>
    <cfRule type="cellIs" priority="5" operator="lessThan" aboveAverage="0" equalAverage="0" bottom="0" percent="0" rank="0" text="" dxfId="3">
      <formula>5</formula>
    </cfRule>
  </conditionalFormatting>
  <conditionalFormatting sqref="K4:K15">
    <cfRule type="cellIs" priority="6" operator="greaterThanOrEqual" aboveAverage="0" equalAverage="0" bottom="0" percent="0" rank="0" text="" dxfId="0">
      <formula>17</formula>
    </cfRule>
    <cfRule type="cellIs" priority="7" operator="between" aboveAverage="0" equalAverage="0" bottom="0" percent="0" rank="0" text="" dxfId="1">
      <formula>10</formula>
      <formula>16</formula>
    </cfRule>
    <cfRule type="cellIs" priority="8" operator="between" aboveAverage="0" equalAverage="0" bottom="0" percent="0" rank="0" text="" dxfId="2">
      <formula>5</formula>
      <formula>9</formula>
    </cfRule>
    <cfRule type="cellIs" priority="9" operator="lessThan" aboveAverage="0" equalAverage="0" bottom="0" percent="0" rank="0" text="" dxfId="3">
      <formula>5</formula>
    </cfRule>
  </conditionalFormatting>
  <conditionalFormatting sqref="Q4:Q15">
    <cfRule type="cellIs" priority="10" operator="equal" aboveAverage="0" equalAverage="0" bottom="0" percent="0" rank="0" text="" dxfId="4">
      <formula>"CRITICAL"</formula>
    </cfRule>
    <cfRule type="cellIs" priority="11" operator="equal" aboveAverage="0" equalAverage="0" bottom="0" percent="0" rank="0" text="" dxfId="5">
      <formula>"HIGH"</formula>
    </cfRule>
    <cfRule type="cellIs" priority="12" operator="equal" aboveAverage="0" equalAverage="0" bottom="0" percent="0" rank="0" text="" dxfId="6">
      <formula>"MEDIUM"</formula>
    </cfRule>
    <cfRule type="cellIs" priority="13" operator="equal" aboveAverage="0" equalAverage="0" bottom="0" percent="0" rank="0" text="" dxfId="7">
      <formula>"LOW"</formula>
    </cfRule>
  </conditionalFormatting>
  <conditionalFormatting sqref="T4:T15">
    <cfRule type="cellIs" priority="14" operator="equal" aboveAverage="0" equalAverage="0" bottom="0" percent="0" rank="0" text="" dxfId="4">
      <formula>"OVERDUE"</formula>
    </cfRule>
    <cfRule type="cellIs" priority="15" operator="equal" aboveAverage="0" equalAverage="0" bottom="0" percent="0" rank="0" text="" dxfId="8">
      <formula>"On Track"</formula>
    </cfRule>
  </conditionalFormatting>
  <conditionalFormatting sqref="S4:S15">
    <cfRule type="cellIs" priority="16" operator="lessThan" aboveAverage="0" equalAverage="0" bottom="0" percent="0" rank="0" text="" dxfId="9">
      <formula>0</formula>
    </cfRule>
  </conditionalFormatting>
  <dataValidations count="6">
    <dataValidation allowBlank="true" error="Enter 1 (Rare) to 5 (Almost Certain)" errorStyle="stop" errorTitle="Likelihood" operator="between" prompt="Enter 1 (Rare) to 5 (Almost Certain)" promptTitle="Likelihood" showDropDown="false" showErrorMessage="true" showInputMessage="false" sqref="D4:D15" type="list">
      <formula1>"1,2,3,4,5"</formula1>
      <formula2>0</formula2>
    </dataValidation>
    <dataValidation allowBlank="true" error="Enter 1 (Minimal) to 5 (Catastrophic)" errorStyle="stop" errorTitle="Impact" operator="between" prompt="Enter 1 (Minimal) to 5 (Catastrophic)" promptTitle="Impact" showDropDown="false" showErrorMessage="true" showInputMessage="false" sqref="E4:E15" type="list">
      <formula1>"1,2,3,4,5"</formula1>
      <formula2>0</formula2>
    </dataValidation>
    <dataValidation allowBlank="true" error="1 = Weak, 2 = Partial, 3 = Strong" errorStyle="stop" errorTitle="Control Effectiveness" operator="between" prompt="1 = Weak, 2 = Partial, 3 = Strong" promptTitle="Control Effectiveness" showDropDown="false" showErrorMessage="true" showInputMessage="false" sqref="H4:H15" type="list">
      <formula1>"1,2,3"</formula1>
      <formula2>0</formula2>
    </dataValidation>
    <dataValidation allowBlank="true" error="Enter 1 to 5" errorStyle="stop" errorTitle="Residual Likelihood" operator="between" prompt="Enter 1 to 5" promptTitle="Residual Likelihood" showDropDown="false" showErrorMessage="true" showInputMessage="false" sqref="I4:I15" type="list">
      <formula1>"1,2,3,4,5"</formula1>
      <formula2>0</formula2>
    </dataValidation>
    <dataValidation allowBlank="true" error="Enter 1 to 5" errorStyle="stop" errorTitle="Residual Impact" operator="between" prompt="Enter 1 to 5" promptTitle="Residual Impact" showDropDown="false" showErrorMessage="true" showInputMessage="false" sqref="J4:J15" type="list">
      <formula1>"1,2,3,4,5"</formula1>
      <formula2>0</formula2>
    </dataValidation>
    <dataValidation allowBlank="true" errorStyle="stop" operator="between" showDropDown="false" showErrorMessage="false" showInputMessage="false" sqref="P4:P15" type="list">
      <formula1>"Open,Active,In Progress,Closed,Escalated"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1" min="1" style="1" width="20"/>
  </cols>
  <sheetData>
    <row r="1" customFormat="false" ht="19.5" hidden="false" customHeight="true" outlineLevel="0" collapsed="false">
      <c r="A1" s="2" t="s">
        <v>100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A2" s="19" t="s">
        <v>101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4" customFormat="false" ht="15" hidden="false" customHeight="true" outlineLevel="0" collapsed="false">
      <c r="A4" s="20" t="s">
        <v>102</v>
      </c>
      <c r="B4" s="20" t="s">
        <v>103</v>
      </c>
      <c r="C4" s="20" t="s">
        <v>104</v>
      </c>
      <c r="D4" s="20" t="s">
        <v>105</v>
      </c>
      <c r="E4" s="20" t="s">
        <v>106</v>
      </c>
      <c r="F4" s="20" t="s">
        <v>107</v>
      </c>
      <c r="G4" s="20" t="s">
        <v>108</v>
      </c>
      <c r="H4" s="20" t="s">
        <v>109</v>
      </c>
      <c r="I4" s="20" t="s">
        <v>110</v>
      </c>
      <c r="J4" s="20" t="s">
        <v>111</v>
      </c>
      <c r="K4" s="20" t="s">
        <v>112</v>
      </c>
    </row>
    <row r="5" customFormat="false" ht="15" hidden="false" customHeight="true" outlineLevel="0" collapsed="false">
      <c r="A5" s="1" t="s">
        <v>113</v>
      </c>
      <c r="B5" s="1" t="s">
        <v>114</v>
      </c>
      <c r="C5" s="1" t="n">
        <v>3</v>
      </c>
      <c r="D5" s="1" t="n">
        <v>5</v>
      </c>
      <c r="E5" s="21" t="n">
        <v>8</v>
      </c>
      <c r="F5" s="1" t="s">
        <v>115</v>
      </c>
      <c r="G5" s="1" t="n">
        <v>2</v>
      </c>
      <c r="H5" s="1" t="n">
        <v>4</v>
      </c>
      <c r="I5" s="21" t="n">
        <v>8</v>
      </c>
      <c r="J5" s="1" t="s">
        <v>116</v>
      </c>
      <c r="K5" s="1" t="s">
        <v>28</v>
      </c>
    </row>
    <row r="7" customFormat="false" ht="15" hidden="false" customHeight="true" outlineLevel="0" collapsed="false">
      <c r="A7" s="22" t="s">
        <v>117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9" customFormat="false" ht="57" hidden="false" customHeight="true" outlineLevel="0" collapsed="false">
      <c r="A9" s="5" t="s">
        <v>118</v>
      </c>
    </row>
    <row r="10" customFormat="false" ht="57" hidden="false" customHeight="true" outlineLevel="0" collapsed="false">
      <c r="A10" s="5" t="s">
        <v>119</v>
      </c>
    </row>
    <row r="11" customFormat="false" ht="57" hidden="false" customHeight="true" outlineLevel="0" collapsed="false">
      <c r="A11" s="5" t="s">
        <v>120</v>
      </c>
    </row>
    <row r="12" customFormat="false" ht="57" hidden="false" customHeight="true" outlineLevel="0" collapsed="false">
      <c r="A12" s="5" t="s">
        <v>121</v>
      </c>
    </row>
    <row r="13" customFormat="false" ht="57" hidden="false" customHeight="true" outlineLevel="0" collapsed="false">
      <c r="A13" s="5" t="s">
        <v>122</v>
      </c>
    </row>
  </sheetData>
  <mergeCells count="3">
    <mergeCell ref="A1:K1"/>
    <mergeCell ref="A2:K2"/>
    <mergeCell ref="A7:K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24.47"/>
    <col collapsed="false" customWidth="true" hidden="false" outlineLevel="0" max="7" min="7" style="1" width="30.32"/>
  </cols>
  <sheetData>
    <row r="1" customFormat="false" ht="15" hidden="false" customHeight="true" outlineLevel="0" collapsed="false">
      <c r="A1" s="2" t="s">
        <v>123</v>
      </c>
      <c r="B1" s="2"/>
      <c r="C1" s="2"/>
      <c r="D1" s="2"/>
      <c r="E1" s="2"/>
      <c r="F1" s="2"/>
      <c r="G1" s="2"/>
    </row>
    <row r="2" customFormat="false" ht="15" hidden="false" customHeight="true" outlineLevel="0" collapsed="false">
      <c r="A2" s="19" t="s">
        <v>124</v>
      </c>
      <c r="B2" s="19"/>
      <c r="C2" s="19"/>
      <c r="D2" s="19"/>
      <c r="E2" s="19"/>
      <c r="F2" s="19"/>
      <c r="G2" s="19"/>
    </row>
    <row r="4" customFormat="false" ht="15" hidden="false" customHeight="true" outlineLevel="0" collapsed="false">
      <c r="A4" s="20" t="s">
        <v>125</v>
      </c>
      <c r="B4" s="20" t="s">
        <v>126</v>
      </c>
      <c r="C4" s="20" t="s">
        <v>104</v>
      </c>
      <c r="D4" s="20" t="s">
        <v>105</v>
      </c>
      <c r="E4" s="20" t="s">
        <v>127</v>
      </c>
      <c r="F4" s="20" t="s">
        <v>128</v>
      </c>
      <c r="G4" s="20" t="s">
        <v>129</v>
      </c>
    </row>
    <row r="5" customFormat="false" ht="90.75" hidden="false" customHeight="true" outlineLevel="0" collapsed="false">
      <c r="A5" s="5" t="s">
        <v>130</v>
      </c>
      <c r="B5" s="5" t="s">
        <v>131</v>
      </c>
      <c r="C5" s="5"/>
      <c r="D5" s="5"/>
      <c r="E5" s="5"/>
      <c r="F5" s="5"/>
      <c r="G5" s="23" t="s">
        <v>132</v>
      </c>
    </row>
    <row r="6" customFormat="false" ht="68.25" hidden="false" customHeight="true" outlineLevel="0" collapsed="false">
      <c r="A6" s="5" t="s">
        <v>133</v>
      </c>
      <c r="B6" s="5" t="s">
        <v>134</v>
      </c>
      <c r="C6" s="5"/>
      <c r="D6" s="5"/>
      <c r="E6" s="5"/>
      <c r="F6" s="5"/>
      <c r="G6" s="23" t="s">
        <v>135</v>
      </c>
    </row>
    <row r="7" customFormat="false" ht="90.75" hidden="false" customHeight="true" outlineLevel="0" collapsed="false">
      <c r="A7" s="5" t="s">
        <v>136</v>
      </c>
      <c r="B7" s="5" t="s">
        <v>137</v>
      </c>
      <c r="C7" s="5"/>
      <c r="D7" s="5"/>
      <c r="E7" s="5"/>
      <c r="F7" s="5"/>
      <c r="G7" s="23" t="s">
        <v>138</v>
      </c>
    </row>
    <row r="8" customFormat="false" ht="90.75" hidden="false" customHeight="true" outlineLevel="0" collapsed="false">
      <c r="A8" s="5" t="s">
        <v>139</v>
      </c>
      <c r="B8" s="5" t="s">
        <v>140</v>
      </c>
      <c r="C8" s="5"/>
      <c r="D8" s="5"/>
      <c r="E8" s="5"/>
      <c r="F8" s="5"/>
      <c r="G8" s="23" t="s">
        <v>141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55"/>
  </cols>
  <sheetData>
    <row r="1" customFormat="false" ht="15" hidden="false" customHeight="true" outlineLevel="0" collapsed="false">
      <c r="A1" s="2" t="s">
        <v>142</v>
      </c>
      <c r="B1" s="2"/>
      <c r="C1" s="2"/>
    </row>
    <row r="3" customFormat="false" ht="23.25" hidden="false" customHeight="true" outlineLevel="0" collapsed="false">
      <c r="A3" s="24" t="s">
        <v>143</v>
      </c>
      <c r="B3" s="5" t="s">
        <v>144</v>
      </c>
    </row>
    <row r="4" customFormat="false" ht="23.25" hidden="false" customHeight="true" outlineLevel="0" collapsed="false">
      <c r="A4" s="24" t="s">
        <v>145</v>
      </c>
      <c r="B4" s="5" t="s">
        <v>146</v>
      </c>
    </row>
    <row r="5" customFormat="false" ht="23.25" hidden="false" customHeight="true" outlineLevel="0" collapsed="false">
      <c r="A5" s="24" t="s">
        <v>147</v>
      </c>
      <c r="B5" s="5" t="s">
        <v>148</v>
      </c>
    </row>
    <row r="6" customFormat="false" ht="23.25" hidden="false" customHeight="true" outlineLevel="0" collapsed="false">
      <c r="A6" s="24" t="s">
        <v>149</v>
      </c>
      <c r="B6" s="5" t="s">
        <v>150</v>
      </c>
    </row>
    <row r="7" customFormat="false" ht="15" hidden="false" customHeight="true" outlineLevel="0" collapsed="false">
      <c r="A7" s="24" t="s">
        <v>151</v>
      </c>
      <c r="B7" s="5" t="s">
        <v>152</v>
      </c>
    </row>
    <row r="8" customFormat="false" ht="23.25" hidden="false" customHeight="true" outlineLevel="0" collapsed="false">
      <c r="A8" s="24" t="s">
        <v>153</v>
      </c>
      <c r="B8" s="5" t="s">
        <v>154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0"/>
  </cols>
  <sheetData>
    <row r="1" customFormat="false" ht="17.25" hidden="false" customHeight="true" outlineLevel="0" collapsed="false">
      <c r="A1" s="25" t="s">
        <v>155</v>
      </c>
      <c r="B1" s="25"/>
    </row>
    <row r="2" customFormat="false" ht="15" hidden="false" customHeight="true" outlineLevel="0" collapsed="false">
      <c r="A2" s="26" t="s">
        <v>156</v>
      </c>
      <c r="B2" s="26"/>
    </row>
    <row r="4" customFormat="false" ht="300" hidden="false" customHeight="true" outlineLevel="0" collapsed="false">
      <c r="A4" s="5" t="s">
        <v>157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2026-07-30T05:07:43Z</dcterms:created>
  <dc:creator>openpyxl</dc:creator>
  <dc:description/>
  <dc:language>en-US</dc:language>
  <cp:lastModifiedBy/>
  <dcterms:modified xsi:type="dcterms:W3CDTF">2026-08-04T06:43:10Z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